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0" yWindow="75" windowWidth="27795" windowHeight="14370"/>
  </bookViews>
  <sheets>
    <sheet name="Blad1" sheetId="2" r:id="rId1"/>
  </sheets>
  <calcPr calcId="125725"/>
</workbook>
</file>

<file path=xl/calcChain.xml><?xml version="1.0" encoding="utf-8"?>
<calcChain xmlns="http://schemas.openxmlformats.org/spreadsheetml/2006/main">
  <c r="E189" i="2"/>
  <c r="E188"/>
  <c r="E187"/>
  <c r="E186"/>
  <c r="E185"/>
  <c r="E184"/>
  <c r="E183"/>
  <c r="E182"/>
  <c r="E181"/>
  <c r="E180"/>
  <c r="E179"/>
  <c r="E178"/>
  <c r="E177"/>
  <c r="E176"/>
  <c r="E175"/>
  <c r="B161"/>
  <c r="B155"/>
  <c r="B169"/>
  <c r="B166"/>
  <c r="B171"/>
  <c r="B170"/>
  <c r="B168"/>
  <c r="B167"/>
  <c r="B165"/>
  <c r="E158"/>
  <c r="E157"/>
  <c r="B176"/>
  <c r="B177"/>
  <c r="B160"/>
  <c r="B172"/>
  <c r="B164"/>
  <c r="B175"/>
  <c r="E156"/>
  <c r="E155"/>
  <c r="B159"/>
  <c r="B158"/>
  <c r="B157"/>
  <c r="E170"/>
  <c r="E169"/>
  <c r="E168"/>
  <c r="E167"/>
  <c r="E166"/>
  <c r="E165"/>
  <c r="E164"/>
  <c r="E163"/>
  <c r="E162"/>
  <c r="E161"/>
  <c r="E172"/>
  <c r="E154"/>
  <c r="E153"/>
  <c r="B156"/>
  <c r="B153"/>
  <c r="B132"/>
  <c r="B130"/>
  <c r="B123"/>
  <c r="B127"/>
  <c r="E132"/>
  <c r="B126"/>
  <c r="B111"/>
  <c r="E116"/>
  <c r="B113"/>
  <c r="E112"/>
  <c r="B147"/>
  <c r="B141"/>
  <c r="B145"/>
  <c r="B138"/>
  <c r="B144"/>
  <c r="B143"/>
  <c r="E115"/>
  <c r="E117"/>
  <c r="B112"/>
  <c r="B146"/>
  <c r="B142"/>
  <c r="B117"/>
  <c r="B116"/>
  <c r="E106"/>
  <c r="E105"/>
  <c r="E128"/>
  <c r="E127"/>
  <c r="E125"/>
  <c r="E126"/>
  <c r="B122"/>
  <c r="B120"/>
  <c r="B121"/>
  <c r="E104"/>
  <c r="E111"/>
  <c r="B131"/>
  <c r="E130"/>
  <c r="E131"/>
  <c r="B139"/>
  <c r="B140"/>
  <c r="E103"/>
  <c r="B136"/>
  <c r="B137"/>
  <c r="E129"/>
  <c r="E109"/>
  <c r="E110"/>
  <c r="B135"/>
  <c r="E123"/>
  <c r="E121"/>
  <c r="E122"/>
  <c r="B108"/>
  <c r="B106"/>
  <c r="E124"/>
  <c r="E120"/>
  <c r="B107"/>
  <c r="B105"/>
  <c r="B104"/>
  <c r="B103"/>
  <c r="B81"/>
  <c r="E89"/>
  <c r="E88"/>
  <c r="E87"/>
  <c r="E86"/>
  <c r="E84"/>
  <c r="E83"/>
  <c r="E82"/>
  <c r="E81"/>
  <c r="E79"/>
  <c r="E78"/>
  <c r="E77"/>
  <c r="E76"/>
  <c r="E74"/>
  <c r="E73"/>
  <c r="E72"/>
  <c r="E71"/>
  <c r="E69"/>
  <c r="E68"/>
  <c r="E67"/>
  <c r="E66"/>
  <c r="E65"/>
  <c r="E64"/>
  <c r="E62"/>
  <c r="E61"/>
  <c r="E60"/>
  <c r="E58"/>
  <c r="E57"/>
  <c r="E54"/>
  <c r="B84"/>
  <c r="B83"/>
  <c r="B82"/>
  <c r="B79"/>
  <c r="B78"/>
  <c r="B77"/>
  <c r="B76"/>
  <c r="B74"/>
  <c r="B73"/>
  <c r="B72"/>
  <c r="B71"/>
  <c r="B64"/>
  <c r="B65"/>
  <c r="B66"/>
  <c r="B69"/>
  <c r="B68"/>
  <c r="B57"/>
  <c r="B56"/>
  <c r="B55"/>
  <c r="B54"/>
  <c r="B62"/>
  <c r="B61"/>
  <c r="B60"/>
  <c r="B59"/>
  <c r="E10"/>
  <c r="E45"/>
  <c r="E44"/>
  <c r="E39"/>
  <c r="E38"/>
  <c r="E42"/>
  <c r="E41"/>
  <c r="E36"/>
  <c r="E35"/>
  <c r="E33"/>
  <c r="E32"/>
  <c r="E31"/>
  <c r="E16"/>
  <c r="E29"/>
  <c r="E27"/>
  <c r="E24"/>
  <c r="B40"/>
  <c r="B42"/>
  <c r="B34"/>
  <c r="B33"/>
  <c r="B28"/>
  <c r="B27"/>
  <c r="B37"/>
  <c r="B36"/>
  <c r="B25"/>
  <c r="B24"/>
  <c r="B31"/>
  <c r="B30"/>
  <c r="B41"/>
  <c r="B39"/>
  <c r="E19"/>
  <c r="E17"/>
  <c r="E14"/>
  <c r="E13"/>
  <c r="E12"/>
  <c r="E8"/>
  <c r="E18"/>
  <c r="E171"/>
  <c r="E160"/>
  <c r="E159"/>
  <c r="B154"/>
  <c r="E28"/>
  <c r="E26"/>
  <c r="E25"/>
  <c r="E59"/>
  <c r="E56"/>
  <c r="E55"/>
  <c r="E15"/>
  <c r="E11"/>
  <c r="E9"/>
  <c r="B67"/>
  <c r="E190" l="1"/>
</calcChain>
</file>

<file path=xl/sharedStrings.xml><?xml version="1.0" encoding="utf-8"?>
<sst xmlns="http://schemas.openxmlformats.org/spreadsheetml/2006/main" count="284" uniqueCount="254">
  <si>
    <t>YT-1300</t>
  </si>
  <si>
    <t>Wedge Antilles / Red Sq. Pilot</t>
  </si>
  <si>
    <t>Luke Skywalker / Red Sq. Pilot</t>
  </si>
  <si>
    <t>Garven Dreis / Rookie Pilot</t>
  </si>
  <si>
    <t>Biggs Darklighter / Rookie Pilot</t>
  </si>
  <si>
    <t>Horton Salm / Gray Sq. Pilot</t>
  </si>
  <si>
    <t>"Dutch" Vander / Gold Sq. Pilot</t>
  </si>
  <si>
    <t>"Howlrunner" / Black Sq. Pilot</t>
  </si>
  <si>
    <t>"Mauler Mithel" / Black Sq. Pilot</t>
  </si>
  <si>
    <t>"Dark Curse" / Obsidion Pilot</t>
  </si>
  <si>
    <t>"Back Stabber" / Obsidion Pilot</t>
  </si>
  <si>
    <t>"Night Beast" / Academy Pilot</t>
  </si>
  <si>
    <t>"Winged Gundark" / Academy Pilot</t>
  </si>
  <si>
    <t>Darth Vader / Storm Sq. Pilot</t>
  </si>
  <si>
    <t>Maarek Stele / Tempest Sq. Pilot</t>
  </si>
  <si>
    <t>Damage cards (sets of 33)</t>
  </si>
  <si>
    <t>Wedge Antilles</t>
  </si>
  <si>
    <t xml:space="preserve">Luke Skywalker </t>
  </si>
  <si>
    <t>Garven Dreis</t>
  </si>
  <si>
    <t xml:space="preserve">Biggs Darklighter </t>
  </si>
  <si>
    <t>Rookie Pilot</t>
  </si>
  <si>
    <t>Horton Salm</t>
  </si>
  <si>
    <t>"Dutch" Vander</t>
  </si>
  <si>
    <t>"Howlrunner"</t>
  </si>
  <si>
    <t>"Mauler Mithel"</t>
  </si>
  <si>
    <t>"Dark Curse"</t>
  </si>
  <si>
    <t>"Backstabber"</t>
  </si>
  <si>
    <t>"Winged Gundark"</t>
  </si>
  <si>
    <t>"Night Beast"</t>
  </si>
  <si>
    <t>Academy Pilot</t>
  </si>
  <si>
    <t>Darth Vader</t>
  </si>
  <si>
    <t>Maarek Steel</t>
  </si>
  <si>
    <t>Tempest Sq. Pilot</t>
  </si>
  <si>
    <t>Storm Sq. Pilot</t>
  </si>
  <si>
    <t>R2-D2</t>
  </si>
  <si>
    <t>R2-F2</t>
  </si>
  <si>
    <t>R5-K6</t>
  </si>
  <si>
    <t>R5-D8</t>
  </si>
  <si>
    <t>R5 Astromech</t>
  </si>
  <si>
    <t>R2 Astromech</t>
  </si>
  <si>
    <t>Concussion Missiles</t>
  </si>
  <si>
    <t>Cluster Missiles</t>
  </si>
  <si>
    <t>Proton Torpedos</t>
  </si>
  <si>
    <t>Marksmanship</t>
  </si>
  <si>
    <t>Swarm Tactics</t>
  </si>
  <si>
    <t>Squad Leader</t>
  </si>
  <si>
    <t>Expert Handling</t>
  </si>
  <si>
    <t xml:space="preserve">Determination </t>
  </si>
  <si>
    <t>40mm Bases</t>
  </si>
  <si>
    <t>80mm Bases</t>
  </si>
  <si>
    <t xml:space="preserve">Red attack dice </t>
  </si>
  <si>
    <t xml:space="preserve">Green defend dice </t>
  </si>
  <si>
    <t>X-Wing + Dial</t>
  </si>
  <si>
    <t>Y-Wing + Dial</t>
  </si>
  <si>
    <t>A-Wing + Dial</t>
  </si>
  <si>
    <t>YT-1300 + Dial</t>
  </si>
  <si>
    <t>TIE Fighter + Dial</t>
  </si>
  <si>
    <t>TIE Interceptor + Dial</t>
  </si>
  <si>
    <t>X-Wing Expansion</t>
  </si>
  <si>
    <t>Y-Wing Expansion</t>
  </si>
  <si>
    <t>A-Wing Expansion</t>
  </si>
  <si>
    <t>YT-1300 Expansion</t>
  </si>
  <si>
    <t>TIE Fighter Expansion</t>
  </si>
  <si>
    <t>TIE Interceptor Expansion</t>
  </si>
  <si>
    <t>TIE Advanced Expansion</t>
  </si>
  <si>
    <t>X-Wings</t>
  </si>
  <si>
    <t>Y-Wings</t>
  </si>
  <si>
    <t>TIE Fighters</t>
  </si>
  <si>
    <t>TIE Advanced</t>
  </si>
  <si>
    <t>A-Wings</t>
  </si>
  <si>
    <t xml:space="preserve">Ion Cannon Turret </t>
  </si>
  <si>
    <t>Tycho Celchu</t>
  </si>
  <si>
    <t>Arvel Crynyd</t>
  </si>
  <si>
    <t>Green Sq. Pilot</t>
  </si>
  <si>
    <t>Prototype Pilot</t>
  </si>
  <si>
    <t>Han Solo</t>
  </si>
  <si>
    <t>Chewbacca</t>
  </si>
  <si>
    <t>Outer Rim Smuggler</t>
  </si>
  <si>
    <t>Homing Missiles</t>
  </si>
  <si>
    <t>Push the Limit</t>
  </si>
  <si>
    <t>Deadeye</t>
  </si>
  <si>
    <t>TIE Interceptors</t>
  </si>
  <si>
    <t>Soontir Fel</t>
  </si>
  <si>
    <t>Turr Phennir</t>
  </si>
  <si>
    <t>"Fel's Wrath"</t>
  </si>
  <si>
    <t>Avenger Sq. Pilot</t>
  </si>
  <si>
    <t>Saber Sq. Pilot</t>
  </si>
  <si>
    <t>Alpha Sq. Pilot</t>
  </si>
  <si>
    <t>Daredevil</t>
  </si>
  <si>
    <t>Elusiveness</t>
  </si>
  <si>
    <t>Droids</t>
  </si>
  <si>
    <t>Turrets</t>
  </si>
  <si>
    <t>Missiles</t>
  </si>
  <si>
    <t>Torpedos</t>
  </si>
  <si>
    <t>Elite Pilot Skills</t>
  </si>
  <si>
    <t>Rebel</t>
  </si>
  <si>
    <t>Lando Calrissian</t>
  </si>
  <si>
    <t>Assault Missiles</t>
  </si>
  <si>
    <t>Draw Their Fire</t>
  </si>
  <si>
    <t>Veteran Instincts</t>
  </si>
  <si>
    <t>Crew</t>
  </si>
  <si>
    <t>Luke Skywalker</t>
  </si>
  <si>
    <t>Nien Nunb</t>
  </si>
  <si>
    <t>Weapons Engineer</t>
  </si>
  <si>
    <t>Titles</t>
  </si>
  <si>
    <t>Millennium Falcon</t>
  </si>
  <si>
    <t>Slave 1</t>
  </si>
  <si>
    <t>Shield Upgrade</t>
  </si>
  <si>
    <t>Engine Upgrade</t>
  </si>
  <si>
    <t>Cannons</t>
  </si>
  <si>
    <t>Ion Cannon</t>
  </si>
  <si>
    <t>Heavy Laser Cannon</t>
  </si>
  <si>
    <t>Gunner</t>
  </si>
  <si>
    <t>Modifications</t>
  </si>
  <si>
    <t>Stealth Device</t>
  </si>
  <si>
    <t>Bombs</t>
  </si>
  <si>
    <t>Seismic Charges</t>
  </si>
  <si>
    <t>Proximity Mines</t>
  </si>
  <si>
    <t>Expose</t>
  </si>
  <si>
    <t>Mercenary Copilot</t>
  </si>
  <si>
    <t>Boba Fett</t>
  </si>
  <si>
    <t>Kath Scarlet</t>
  </si>
  <si>
    <t>Krassis Trelix</t>
  </si>
  <si>
    <t>Bounty Hunter</t>
  </si>
  <si>
    <t>Enter Quantities of sets in Yellow Boxes only. All totals will self populate.</t>
  </si>
  <si>
    <t>upgrade cards</t>
  </si>
  <si>
    <t>other tokens</t>
  </si>
  <si>
    <t>mission tokens</t>
  </si>
  <si>
    <t>misc.</t>
  </si>
  <si>
    <t>imperial</t>
  </si>
  <si>
    <t>Turr Phennir / Avenger Sq. Pilot</t>
  </si>
  <si>
    <t>Soontir Fel / Saber Sq. Pilot</t>
  </si>
  <si>
    <t>"Fel's Wrath" / Alpha Sq. Pilot</t>
  </si>
  <si>
    <t>Arvel Crynyd / Prototype Pilot</t>
  </si>
  <si>
    <t>Tycho Celchu / Green Sq. Pilot</t>
  </si>
  <si>
    <t>Boba Fett / Krassis Trelix</t>
  </si>
  <si>
    <t>Kath Scarlet / Bounty Hunter</t>
  </si>
  <si>
    <t>Han Solo / Chewbacca</t>
  </si>
  <si>
    <t>Lando Calrissian / Outer Rim Smuggler</t>
  </si>
  <si>
    <t>Slave I Expansion</t>
  </si>
  <si>
    <t>Slave I</t>
  </si>
  <si>
    <t>HWK-290 Expansion</t>
  </si>
  <si>
    <t>Lambda-class Shuttle</t>
  </si>
  <si>
    <t>TIE Bomber Expansion</t>
  </si>
  <si>
    <t>Lambda-class Shuttle Expansion</t>
  </si>
  <si>
    <t>B-Wing Expansion</t>
  </si>
  <si>
    <t>Lambda-class Shuttle + Dial</t>
  </si>
  <si>
    <t>B-Wing + Dial</t>
  </si>
  <si>
    <t>Slave I + Dial</t>
  </si>
  <si>
    <t>HWK-290 + Dial</t>
  </si>
  <si>
    <t>Core set</t>
  </si>
  <si>
    <t>TIE Advanced + Dial</t>
  </si>
  <si>
    <t>TIE Bomber + Dial</t>
  </si>
  <si>
    <t>Ships+Dials</t>
  </si>
  <si>
    <t>B-Wings</t>
  </si>
  <si>
    <t>Ten Numb / Blue Squadron</t>
  </si>
  <si>
    <t>Ibtisam / Dagger Squadron</t>
  </si>
  <si>
    <t>HWK-290</t>
  </si>
  <si>
    <t>Jan Ors / Roark Garnet</t>
  </si>
  <si>
    <t>Kyle Katarn / Rebel Operative</t>
  </si>
  <si>
    <t>TIE Bomber</t>
  </si>
  <si>
    <t>Major Rhymer / Gamma Squadron</t>
  </si>
  <si>
    <t>Captain Jonus / Scimitar Squadron</t>
  </si>
  <si>
    <t>Captain Kagi / Captain Yorr</t>
  </si>
  <si>
    <t>Colonel Jendon / Omicron Group Pilot</t>
  </si>
  <si>
    <t xml:space="preserve">Ten Numb </t>
  </si>
  <si>
    <t>Ibtisam</t>
  </si>
  <si>
    <t xml:space="preserve">Jan Ors </t>
  </si>
  <si>
    <t>Roark Garnet</t>
  </si>
  <si>
    <t>Kyle Katarn</t>
  </si>
  <si>
    <t>Blue Squadron Pilot</t>
  </si>
  <si>
    <t>Red Squadron Pilot</t>
  </si>
  <si>
    <t>Dagger Squadron Pilot</t>
  </si>
  <si>
    <t>Gray Squadron Pilot</t>
  </si>
  <si>
    <t>Gold Squadron Pilot</t>
  </si>
  <si>
    <t>Rebel Operative</t>
  </si>
  <si>
    <t>Black Squadron Pilot</t>
  </si>
  <si>
    <t>Obsidian Squadron Pilot</t>
  </si>
  <si>
    <t xml:space="preserve">Major Rhymer </t>
  </si>
  <si>
    <t>Gamma Squadron Pilot</t>
  </si>
  <si>
    <t xml:space="preserve">Captain Jonus </t>
  </si>
  <si>
    <t xml:space="preserve"> Scimitar Squadron</t>
  </si>
  <si>
    <t xml:space="preserve">Captain Kagi </t>
  </si>
  <si>
    <t>Captain Yorr</t>
  </si>
  <si>
    <t>Colonel Jendon</t>
  </si>
  <si>
    <t>Omicron Group Pilot</t>
  </si>
  <si>
    <t>Core Sets</t>
  </si>
  <si>
    <t>Rebel Expansions</t>
  </si>
  <si>
    <t>Empire Expansions</t>
  </si>
  <si>
    <t>Pilots</t>
  </si>
  <si>
    <t xml:space="preserve">Rebel pilots </t>
  </si>
  <si>
    <t xml:space="preserve">Imperial pilots </t>
  </si>
  <si>
    <t>Tokens and Misc</t>
  </si>
  <si>
    <t>Moldy Crow</t>
  </si>
  <si>
    <t>ST-321</t>
  </si>
  <si>
    <t xml:space="preserve">Blaster Turret </t>
  </si>
  <si>
    <t>Flight Instructor</t>
  </si>
  <si>
    <t>Recon Specialist</t>
  </si>
  <si>
    <t>Rebel Captive</t>
  </si>
  <si>
    <t>Navigator</t>
  </si>
  <si>
    <t>Saboteur</t>
  </si>
  <si>
    <t>Intelligence Agent</t>
  </si>
  <si>
    <t>System Upgrade</t>
  </si>
  <si>
    <t>Sensor Jammer</t>
  </si>
  <si>
    <t>Fire-Control System</t>
  </si>
  <si>
    <t>Advanced Sensors</t>
  </si>
  <si>
    <t>Anti-Pursuit Lasers</t>
  </si>
  <si>
    <t>Autoblaster</t>
  </si>
  <si>
    <t>Advanced Proton Torpedos</t>
  </si>
  <si>
    <t>Adrenaline Rush</t>
  </si>
  <si>
    <t>Proton Bomb</t>
  </si>
  <si>
    <t xml:space="preserve">Astroids </t>
  </si>
  <si>
    <t>Senator's Shuttle</t>
  </si>
  <si>
    <t xml:space="preserve">Satellite </t>
  </si>
  <si>
    <t xml:space="preserve">Smuggler Token </t>
  </si>
  <si>
    <t xml:space="preserve">Escort Token </t>
  </si>
  <si>
    <t>Container Token</t>
  </si>
  <si>
    <t>Bounty Token</t>
  </si>
  <si>
    <t xml:space="preserve">Range ruler </t>
  </si>
  <si>
    <t>Extras</t>
  </si>
  <si>
    <t>Dice pack</t>
  </si>
  <si>
    <t>Starfield Game Tile Kit</t>
  </si>
  <si>
    <t>Starfield tiles</t>
  </si>
  <si>
    <t>Tracking Tokens</t>
  </si>
  <si>
    <t>Blue Target Lock Tokens (doublesided)</t>
  </si>
  <si>
    <t>Red Target Lock Tokens (doublesided)</t>
  </si>
  <si>
    <t>Ion Tokens</t>
  </si>
  <si>
    <t>Critical hit Tokens</t>
  </si>
  <si>
    <t>Stress Tokens</t>
  </si>
  <si>
    <t>Shield Tokens</t>
  </si>
  <si>
    <t>Focus Tokens</t>
  </si>
  <si>
    <t>Evade Tokens</t>
  </si>
  <si>
    <t>ID Tokens (Double-sided)</t>
  </si>
  <si>
    <t>Small Pegs</t>
  </si>
  <si>
    <t>Maneuver Template Straight 1</t>
  </si>
  <si>
    <t>Maneuver Template Straight 2</t>
  </si>
  <si>
    <t>Maneuver Template Straight 3</t>
  </si>
  <si>
    <t>Maneuver Template Straight 4</t>
  </si>
  <si>
    <t>Maneuver Template Straight 5</t>
  </si>
  <si>
    <t>Maneuver Template Turn 1</t>
  </si>
  <si>
    <t>Maneuver Template Bank 1</t>
  </si>
  <si>
    <t>Maneuver Template Bank 2</t>
  </si>
  <si>
    <t>Maneuver Template Bank 3</t>
  </si>
  <si>
    <t>Maneuver Template Turn 2</t>
  </si>
  <si>
    <t>Maneuver Template Turn 3</t>
  </si>
  <si>
    <t xml:space="preserve">Large Pegs </t>
  </si>
  <si>
    <t>Proton Bomb Token</t>
  </si>
  <si>
    <t>Seismic Charge Token</t>
  </si>
  <si>
    <t>Bomb / Mine Tokens</t>
  </si>
  <si>
    <t>Proximity Mine Token</t>
  </si>
  <si>
    <t>Disabled ship Tokens</t>
  </si>
  <si>
    <r>
      <t xml:space="preserve">X-Wing </t>
    </r>
    <r>
      <rPr>
        <b/>
        <sz val="10"/>
        <color theme="0"/>
        <rFont val="Star Jedi"/>
      </rPr>
      <t>Miniatures game</t>
    </r>
  </si>
  <si>
    <t>Total</t>
  </si>
  <si>
    <t>Total Value / $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</si>
</sst>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28"/>
      <color theme="0"/>
      <name val="Star Jedi"/>
      <family val="5"/>
    </font>
    <font>
      <b/>
      <sz val="12"/>
      <color theme="0"/>
      <name val="Star Jedi"/>
      <family val="5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Star Jedi"/>
    </font>
    <font>
      <b/>
      <sz val="8"/>
      <color theme="0"/>
      <name val="Star Jedi"/>
    </font>
    <font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7" borderId="0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1" xfId="0" applyBorder="1"/>
    <xf numFmtId="0" fontId="5" fillId="0" borderId="11" xfId="0" applyFont="1" applyBorder="1" applyAlignment="1">
      <alignment horizontal="left" vertical="center"/>
    </xf>
    <xf numFmtId="0" fontId="5" fillId="0" borderId="11" xfId="0" applyFont="1" applyBorder="1"/>
    <xf numFmtId="0" fontId="0" fillId="0" borderId="0" xfId="0" applyBorder="1"/>
    <xf numFmtId="49" fontId="3" fillId="0" borderId="0" xfId="0" applyNumberFormat="1" applyFont="1" applyFill="1" applyBorder="1" applyAlignment="1">
      <alignment vertical="center"/>
    </xf>
    <xf numFmtId="49" fontId="8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selection activeCell="G184" sqref="G184:H184"/>
    </sheetView>
  </sheetViews>
  <sheetFormatPr defaultRowHeight="15"/>
  <cols>
    <col min="1" max="1" width="31.140625" customWidth="1"/>
    <col min="2" max="2" width="11.42578125" bestFit="1" customWidth="1"/>
    <col min="3" max="3" width="5.42578125" customWidth="1"/>
    <col min="4" max="4" width="26.28515625" customWidth="1"/>
    <col min="7" max="7" width="22.28515625" customWidth="1"/>
    <col min="10" max="10" width="23.7109375" customWidth="1"/>
  </cols>
  <sheetData>
    <row r="1" spans="1:9" ht="35.25">
      <c r="A1" s="70" t="s">
        <v>251</v>
      </c>
      <c r="B1" s="70"/>
      <c r="C1" s="70"/>
      <c r="D1" s="69" t="s">
        <v>124</v>
      </c>
      <c r="E1" s="69"/>
      <c r="F1" s="68"/>
      <c r="G1" s="68"/>
      <c r="H1" s="68"/>
      <c r="I1" s="67"/>
    </row>
    <row r="2" spans="1:9" ht="15.75" thickBot="1">
      <c r="B2" s="1"/>
      <c r="E2" s="1"/>
      <c r="H2" s="1"/>
    </row>
    <row r="3" spans="1:9" ht="16.5" thickBot="1">
      <c r="A3" s="22" t="s">
        <v>186</v>
      </c>
      <c r="B3" s="23"/>
      <c r="D3" s="22" t="s">
        <v>219</v>
      </c>
      <c r="E3" s="23"/>
      <c r="F3" s="2"/>
    </row>
    <row r="4" spans="1:9" ht="15.75" thickBot="1">
      <c r="A4" s="39" t="s">
        <v>150</v>
      </c>
      <c r="B4" s="21">
        <v>0</v>
      </c>
      <c r="D4" s="39" t="s">
        <v>220</v>
      </c>
      <c r="E4" s="21">
        <v>0</v>
      </c>
      <c r="F4" s="9"/>
    </row>
    <row r="5" spans="1:9" ht="16.5" thickBot="1">
      <c r="A5" s="48" t="s">
        <v>187</v>
      </c>
      <c r="B5" s="49"/>
      <c r="D5" s="39" t="s">
        <v>221</v>
      </c>
      <c r="E5" s="21">
        <v>0</v>
      </c>
      <c r="F5" s="9"/>
      <c r="G5" s="71"/>
      <c r="H5" s="71"/>
    </row>
    <row r="6" spans="1:9" ht="15" customHeight="1">
      <c r="A6" s="7" t="s">
        <v>60</v>
      </c>
      <c r="B6" s="8">
        <v>0</v>
      </c>
      <c r="F6" s="9"/>
      <c r="G6" s="71"/>
      <c r="H6" s="71"/>
    </row>
    <row r="7" spans="1:9" ht="15.75">
      <c r="A7" s="10" t="s">
        <v>145</v>
      </c>
      <c r="B7" s="8">
        <v>0</v>
      </c>
      <c r="D7" s="32" t="s">
        <v>153</v>
      </c>
      <c r="E7" s="33"/>
      <c r="F7" s="9"/>
      <c r="G7" s="71"/>
      <c r="H7" s="71"/>
    </row>
    <row r="8" spans="1:9" ht="15.75" customHeight="1">
      <c r="A8" s="10" t="s">
        <v>58</v>
      </c>
      <c r="B8" s="8">
        <v>0</v>
      </c>
      <c r="D8" s="34" t="s">
        <v>54</v>
      </c>
      <c r="E8" s="20">
        <f>B6</f>
        <v>0</v>
      </c>
      <c r="F8" s="9"/>
      <c r="G8" s="71"/>
      <c r="H8" s="71"/>
    </row>
    <row r="9" spans="1:9">
      <c r="A9" s="10" t="s">
        <v>59</v>
      </c>
      <c r="B9" s="8">
        <v>0</v>
      </c>
      <c r="D9" s="36" t="s">
        <v>147</v>
      </c>
      <c r="E9" s="20">
        <f>B7</f>
        <v>0</v>
      </c>
      <c r="F9" s="9"/>
    </row>
    <row r="10" spans="1:9">
      <c r="A10" s="10" t="s">
        <v>141</v>
      </c>
      <c r="B10" s="8">
        <v>0</v>
      </c>
      <c r="D10" s="34" t="s">
        <v>52</v>
      </c>
      <c r="E10" s="20">
        <f>B4+B8</f>
        <v>0</v>
      </c>
      <c r="F10" s="9"/>
    </row>
    <row r="11" spans="1:9" ht="15.75" thickBot="1">
      <c r="A11" s="7" t="s">
        <v>61</v>
      </c>
      <c r="B11" s="8">
        <v>0</v>
      </c>
      <c r="D11" s="34" t="s">
        <v>53</v>
      </c>
      <c r="E11" s="20">
        <f>B9</f>
        <v>0</v>
      </c>
      <c r="F11" s="9"/>
    </row>
    <row r="12" spans="1:9" ht="16.5" thickBot="1">
      <c r="A12" s="50" t="s">
        <v>188</v>
      </c>
      <c r="B12" s="51"/>
      <c r="D12" s="36" t="s">
        <v>149</v>
      </c>
      <c r="E12" s="20">
        <f>B10</f>
        <v>0</v>
      </c>
      <c r="F12" s="9"/>
    </row>
    <row r="13" spans="1:9">
      <c r="A13" s="10" t="s">
        <v>62</v>
      </c>
      <c r="B13" s="8">
        <v>0</v>
      </c>
      <c r="D13" s="34" t="s">
        <v>55</v>
      </c>
      <c r="E13" s="20">
        <f>B11</f>
        <v>0</v>
      </c>
      <c r="F13" s="9"/>
    </row>
    <row r="14" spans="1:9">
      <c r="A14" s="10" t="s">
        <v>63</v>
      </c>
      <c r="B14" s="12">
        <v>0</v>
      </c>
      <c r="D14" s="34" t="s">
        <v>56</v>
      </c>
      <c r="E14" s="20">
        <f>(B4*2)+B13</f>
        <v>0</v>
      </c>
      <c r="F14" s="9"/>
    </row>
    <row r="15" spans="1:9">
      <c r="A15" s="10" t="s">
        <v>64</v>
      </c>
      <c r="B15" s="8">
        <v>0</v>
      </c>
      <c r="C15" s="9"/>
      <c r="D15" s="34" t="s">
        <v>57</v>
      </c>
      <c r="E15" s="20">
        <f>B14</f>
        <v>0</v>
      </c>
      <c r="F15" s="9"/>
    </row>
    <row r="16" spans="1:9">
      <c r="A16" s="10" t="s">
        <v>143</v>
      </c>
      <c r="B16" s="8">
        <v>0</v>
      </c>
      <c r="C16" s="9"/>
      <c r="D16" s="35" t="s">
        <v>151</v>
      </c>
      <c r="E16" s="20">
        <f>B15</f>
        <v>0</v>
      </c>
      <c r="F16" s="9"/>
    </row>
    <row r="17" spans="1:6">
      <c r="A17" s="11" t="s">
        <v>139</v>
      </c>
      <c r="B17" s="8">
        <v>0</v>
      </c>
      <c r="C17" s="2"/>
      <c r="D17" s="40" t="s">
        <v>152</v>
      </c>
      <c r="E17" s="37">
        <f>B16</f>
        <v>0</v>
      </c>
      <c r="F17" s="9"/>
    </row>
    <row r="18" spans="1:6">
      <c r="A18" s="10" t="s">
        <v>144</v>
      </c>
      <c r="B18" s="8">
        <v>0</v>
      </c>
      <c r="C18" s="2"/>
      <c r="D18" s="35" t="s">
        <v>148</v>
      </c>
      <c r="E18" s="37">
        <f>B17</f>
        <v>0</v>
      </c>
      <c r="F18" s="9"/>
    </row>
    <row r="19" spans="1:6" ht="15.75" customHeight="1">
      <c r="D19" s="35" t="s">
        <v>146</v>
      </c>
      <c r="E19" s="37">
        <f>B18</f>
        <v>0</v>
      </c>
      <c r="F19" s="9"/>
    </row>
    <row r="20" spans="1:6" ht="15.75" customHeight="1">
      <c r="F20" s="9"/>
    </row>
    <row r="21" spans="1:6" ht="15.75">
      <c r="A21" s="32" t="s">
        <v>188</v>
      </c>
      <c r="B21" s="42"/>
      <c r="C21" s="42"/>
      <c r="D21" s="42"/>
      <c r="E21" s="42"/>
      <c r="F21" s="9"/>
    </row>
    <row r="22" spans="1:6" ht="15" customHeight="1" thickBot="1">
      <c r="A22" s="46" t="s">
        <v>95</v>
      </c>
      <c r="B22" s="47"/>
      <c r="C22" s="45"/>
      <c r="D22" s="29" t="s">
        <v>129</v>
      </c>
      <c r="E22" s="29"/>
      <c r="F22" s="9"/>
    </row>
    <row r="23" spans="1:6" ht="15" customHeight="1">
      <c r="A23" s="24" t="s">
        <v>69</v>
      </c>
      <c r="B23" s="25"/>
      <c r="C23" s="45"/>
      <c r="D23" s="24" t="s">
        <v>67</v>
      </c>
      <c r="E23" s="25"/>
      <c r="F23" s="9"/>
    </row>
    <row r="24" spans="1:6">
      <c r="A24" s="3" t="s">
        <v>134</v>
      </c>
      <c r="B24" s="5">
        <f>B6</f>
        <v>0</v>
      </c>
      <c r="C24" s="2"/>
      <c r="D24" s="3" t="s">
        <v>7</v>
      </c>
      <c r="E24" s="5">
        <f>B13</f>
        <v>0</v>
      </c>
      <c r="F24" s="9"/>
    </row>
    <row r="25" spans="1:6" ht="15.75" thickBot="1">
      <c r="A25" s="15" t="s">
        <v>133</v>
      </c>
      <c r="B25" s="6">
        <f>B6</f>
        <v>0</v>
      </c>
      <c r="C25" s="2"/>
      <c r="D25" s="3" t="s">
        <v>8</v>
      </c>
      <c r="E25" s="5">
        <f>(B4*2)</f>
        <v>0</v>
      </c>
      <c r="F25" s="9"/>
    </row>
    <row r="26" spans="1:6">
      <c r="A26" s="38" t="s">
        <v>154</v>
      </c>
      <c r="B26" s="25"/>
      <c r="C26" s="2"/>
      <c r="D26" s="3" t="s">
        <v>9</v>
      </c>
      <c r="E26" s="5">
        <f>(B4*2)</f>
        <v>0</v>
      </c>
      <c r="F26" s="9"/>
    </row>
    <row r="27" spans="1:6">
      <c r="A27" s="41" t="s">
        <v>155</v>
      </c>
      <c r="B27" s="20">
        <f>B7</f>
        <v>0</v>
      </c>
      <c r="C27" s="2"/>
      <c r="D27" s="3" t="s">
        <v>10</v>
      </c>
      <c r="E27" s="5">
        <f>B13</f>
        <v>0</v>
      </c>
      <c r="F27" s="9"/>
    </row>
    <row r="28" spans="1:6" ht="15.75" thickBot="1">
      <c r="A28" s="41" t="s">
        <v>156</v>
      </c>
      <c r="B28" s="20">
        <f>B7</f>
        <v>0</v>
      </c>
      <c r="C28" s="2"/>
      <c r="D28" s="3" t="s">
        <v>11</v>
      </c>
      <c r="E28" s="5">
        <f>(B4*2)</f>
        <v>0</v>
      </c>
      <c r="F28" s="9"/>
    </row>
    <row r="29" spans="1:6" ht="15.75" thickBot="1">
      <c r="A29" s="24" t="s">
        <v>66</v>
      </c>
      <c r="B29" s="25"/>
      <c r="C29" s="2"/>
      <c r="D29" s="15" t="s">
        <v>12</v>
      </c>
      <c r="E29" s="6">
        <f>B13</f>
        <v>0</v>
      </c>
      <c r="F29" s="9"/>
    </row>
    <row r="30" spans="1:6">
      <c r="A30" s="3" t="s">
        <v>5</v>
      </c>
      <c r="B30" s="5">
        <f>B9</f>
        <v>0</v>
      </c>
      <c r="C30" s="2"/>
      <c r="D30" s="26" t="s">
        <v>81</v>
      </c>
      <c r="E30" s="27"/>
      <c r="F30" s="9"/>
    </row>
    <row r="31" spans="1:6" ht="15.75" thickBot="1">
      <c r="A31" s="15" t="s">
        <v>6</v>
      </c>
      <c r="B31" s="6">
        <f>B9</f>
        <v>0</v>
      </c>
      <c r="C31" s="2"/>
      <c r="D31" s="3" t="s">
        <v>131</v>
      </c>
      <c r="E31" s="5">
        <f>B14</f>
        <v>0</v>
      </c>
      <c r="F31" s="9"/>
    </row>
    <row r="32" spans="1:6">
      <c r="A32" s="38" t="s">
        <v>157</v>
      </c>
      <c r="B32" s="25"/>
      <c r="C32" s="2"/>
      <c r="D32" s="3" t="s">
        <v>130</v>
      </c>
      <c r="E32" s="5">
        <f>B14</f>
        <v>0</v>
      </c>
      <c r="F32" s="9"/>
    </row>
    <row r="33" spans="1:9" ht="15.75" thickBot="1">
      <c r="A33" s="41" t="s">
        <v>158</v>
      </c>
      <c r="B33" s="20">
        <f>B10</f>
        <v>0</v>
      </c>
      <c r="C33" s="2"/>
      <c r="D33" s="15" t="s">
        <v>132</v>
      </c>
      <c r="E33" s="6">
        <f>B14</f>
        <v>0</v>
      </c>
      <c r="F33" s="9"/>
    </row>
    <row r="34" spans="1:9" ht="15.75" thickBot="1">
      <c r="A34" s="41" t="s">
        <v>159</v>
      </c>
      <c r="B34" s="20">
        <f>B7</f>
        <v>0</v>
      </c>
      <c r="C34" s="2"/>
      <c r="D34" s="24" t="s">
        <v>68</v>
      </c>
      <c r="E34" s="25"/>
      <c r="F34" s="2"/>
    </row>
    <row r="35" spans="1:9">
      <c r="A35" s="24" t="s">
        <v>0</v>
      </c>
      <c r="B35" s="25"/>
      <c r="C35" s="2"/>
      <c r="D35" s="3" t="s">
        <v>13</v>
      </c>
      <c r="E35" s="5">
        <f>B15</f>
        <v>0</v>
      </c>
      <c r="F35" s="2"/>
    </row>
    <row r="36" spans="1:9" ht="15.75" thickBot="1">
      <c r="A36" s="17" t="s">
        <v>137</v>
      </c>
      <c r="B36" s="5">
        <f>B11</f>
        <v>0</v>
      </c>
      <c r="C36" s="2"/>
      <c r="D36" s="15" t="s">
        <v>14</v>
      </c>
      <c r="E36" s="6">
        <f>B15</f>
        <v>0</v>
      </c>
      <c r="F36" s="2"/>
    </row>
    <row r="37" spans="1:9" ht="15.75" thickBot="1">
      <c r="A37" s="18" t="s">
        <v>138</v>
      </c>
      <c r="B37" s="6">
        <f>B11</f>
        <v>0</v>
      </c>
      <c r="C37" s="2"/>
      <c r="D37" s="30" t="s">
        <v>160</v>
      </c>
      <c r="E37" s="28"/>
      <c r="F37" s="2"/>
    </row>
    <row r="38" spans="1:9">
      <c r="A38" s="24" t="s">
        <v>65</v>
      </c>
      <c r="B38" s="25"/>
      <c r="C38" s="2"/>
      <c r="D38" s="41" t="s">
        <v>161</v>
      </c>
      <c r="E38" s="20">
        <f>B16</f>
        <v>0</v>
      </c>
      <c r="F38" s="2"/>
    </row>
    <row r="39" spans="1:9">
      <c r="A39" s="3" t="s">
        <v>1</v>
      </c>
      <c r="B39" s="5">
        <f>B8</f>
        <v>0</v>
      </c>
      <c r="C39" s="2"/>
      <c r="D39" s="41" t="s">
        <v>162</v>
      </c>
      <c r="E39" s="20">
        <f>B16</f>
        <v>0</v>
      </c>
      <c r="F39" s="2"/>
    </row>
    <row r="40" spans="1:9">
      <c r="A40" s="3" t="s">
        <v>2</v>
      </c>
      <c r="B40" s="5">
        <f>B4</f>
        <v>0</v>
      </c>
      <c r="C40" s="2"/>
      <c r="D40" s="30" t="s">
        <v>140</v>
      </c>
      <c r="E40" s="28"/>
      <c r="F40" s="2"/>
    </row>
    <row r="41" spans="1:9">
      <c r="A41" s="3" t="s">
        <v>3</v>
      </c>
      <c r="B41" s="5">
        <f>B8</f>
        <v>0</v>
      </c>
      <c r="C41" s="2"/>
      <c r="D41" s="19" t="s">
        <v>135</v>
      </c>
      <c r="E41" s="20">
        <f>B17</f>
        <v>0</v>
      </c>
      <c r="F41" s="2"/>
    </row>
    <row r="42" spans="1:9" ht="15.75" thickBot="1">
      <c r="A42" s="15" t="s">
        <v>4</v>
      </c>
      <c r="B42" s="6">
        <f>B4</f>
        <v>0</v>
      </c>
      <c r="C42" s="2"/>
      <c r="D42" s="19" t="s">
        <v>136</v>
      </c>
      <c r="E42" s="20">
        <f>B17</f>
        <v>0</v>
      </c>
      <c r="F42" s="2"/>
    </row>
    <row r="43" spans="1:9">
      <c r="C43" s="2"/>
      <c r="D43" s="30" t="s">
        <v>142</v>
      </c>
      <c r="E43" s="28"/>
      <c r="F43" s="2"/>
    </row>
    <row r="44" spans="1:9">
      <c r="C44" s="2"/>
      <c r="D44" s="41" t="s">
        <v>163</v>
      </c>
      <c r="E44" s="20">
        <f>B18</f>
        <v>0</v>
      </c>
      <c r="F44" s="2"/>
      <c r="I44" s="2"/>
    </row>
    <row r="45" spans="1:9">
      <c r="C45" s="2"/>
      <c r="D45" s="41" t="s">
        <v>164</v>
      </c>
      <c r="E45" s="20">
        <f>B18</f>
        <v>0</v>
      </c>
      <c r="F45" s="2"/>
    </row>
    <row r="46" spans="1:9">
      <c r="C46" s="2"/>
      <c r="F46" s="2"/>
    </row>
    <row r="47" spans="1:9">
      <c r="C47" s="2"/>
      <c r="F47" s="2"/>
    </row>
    <row r="48" spans="1:9">
      <c r="C48" s="2"/>
      <c r="F48" s="2"/>
    </row>
    <row r="49" spans="1:7" ht="16.5" customHeight="1">
      <c r="A49" s="42" t="s">
        <v>189</v>
      </c>
      <c r="B49" s="42"/>
      <c r="C49" s="42"/>
      <c r="D49" s="42"/>
      <c r="E49" s="42"/>
      <c r="F49" s="2"/>
    </row>
    <row r="50" spans="1:7">
      <c r="A50" s="42"/>
      <c r="B50" s="42"/>
      <c r="C50" s="42"/>
      <c r="D50" s="42"/>
      <c r="E50" s="42"/>
      <c r="F50" s="2"/>
    </row>
    <row r="51" spans="1:7" ht="15.75" thickBot="1">
      <c r="F51" s="2"/>
    </row>
    <row r="52" spans="1:7" ht="16.5" thickBot="1">
      <c r="A52" s="48" t="s">
        <v>190</v>
      </c>
      <c r="B52" s="49"/>
      <c r="D52" s="50" t="s">
        <v>191</v>
      </c>
      <c r="E52" s="51"/>
      <c r="F52" s="2"/>
    </row>
    <row r="53" spans="1:7">
      <c r="A53" s="24" t="s">
        <v>69</v>
      </c>
      <c r="B53" s="25"/>
      <c r="D53" s="24" t="s">
        <v>67</v>
      </c>
      <c r="E53" s="25"/>
      <c r="F53" s="2"/>
    </row>
    <row r="54" spans="1:7">
      <c r="A54" s="3" t="s">
        <v>71</v>
      </c>
      <c r="B54" s="5">
        <f>B6</f>
        <v>0</v>
      </c>
      <c r="D54" s="3" t="s">
        <v>23</v>
      </c>
      <c r="E54" s="5">
        <f>B13</f>
        <v>0</v>
      </c>
      <c r="F54" s="2"/>
      <c r="G54" s="60"/>
    </row>
    <row r="55" spans="1:7">
      <c r="A55" s="3" t="s">
        <v>72</v>
      </c>
      <c r="B55" s="5">
        <f>B6</f>
        <v>0</v>
      </c>
      <c r="D55" s="3" t="s">
        <v>24</v>
      </c>
      <c r="E55" s="5">
        <f>B4</f>
        <v>0</v>
      </c>
      <c r="F55" s="2"/>
      <c r="G55" s="60"/>
    </row>
    <row r="56" spans="1:7">
      <c r="A56" s="14" t="s">
        <v>73</v>
      </c>
      <c r="B56" s="13">
        <f>B6</f>
        <v>0</v>
      </c>
      <c r="D56" s="3" t="s">
        <v>25</v>
      </c>
      <c r="E56" s="5">
        <f>B4</f>
        <v>0</v>
      </c>
      <c r="F56" s="2"/>
      <c r="G56" s="59"/>
    </row>
    <row r="57" spans="1:7" ht="15.75" thickBot="1">
      <c r="A57" s="15" t="s">
        <v>74</v>
      </c>
      <c r="B57" s="6">
        <f>B6</f>
        <v>0</v>
      </c>
      <c r="D57" s="3" t="s">
        <v>26</v>
      </c>
      <c r="E57" s="5">
        <f>B13</f>
        <v>0</v>
      </c>
      <c r="F57" s="2"/>
      <c r="G57" s="60"/>
    </row>
    <row r="58" spans="1:7">
      <c r="A58" s="38" t="s">
        <v>154</v>
      </c>
      <c r="B58" s="25"/>
      <c r="D58" s="3" t="s">
        <v>27</v>
      </c>
      <c r="E58" s="5">
        <f>B13</f>
        <v>0</v>
      </c>
      <c r="F58" s="2"/>
      <c r="G58" s="60"/>
    </row>
    <row r="59" spans="1:7">
      <c r="A59" s="41" t="s">
        <v>165</v>
      </c>
      <c r="B59" s="5">
        <f>B7</f>
        <v>0</v>
      </c>
      <c r="D59" s="3" t="s">
        <v>28</v>
      </c>
      <c r="E59" s="5">
        <f>B4</f>
        <v>0</v>
      </c>
      <c r="F59" s="2"/>
      <c r="G59" s="60"/>
    </row>
    <row r="60" spans="1:7">
      <c r="A60" s="41" t="s">
        <v>166</v>
      </c>
      <c r="B60" s="5">
        <f>B7</f>
        <v>0</v>
      </c>
      <c r="D60" s="44" t="s">
        <v>176</v>
      </c>
      <c r="E60" s="5">
        <f>(B4*2)+B13</f>
        <v>0</v>
      </c>
      <c r="F60" s="2"/>
      <c r="G60" s="60"/>
    </row>
    <row r="61" spans="1:7">
      <c r="A61" s="43" t="s">
        <v>170</v>
      </c>
      <c r="B61" s="5">
        <f>B7</f>
        <v>0</v>
      </c>
      <c r="D61" s="44" t="s">
        <v>177</v>
      </c>
      <c r="E61" s="5">
        <f>(B4*2)+B13</f>
        <v>0</v>
      </c>
      <c r="F61" s="2"/>
      <c r="G61" s="60"/>
    </row>
    <row r="62" spans="1:7" ht="15.75" thickBot="1">
      <c r="A62" s="31" t="s">
        <v>172</v>
      </c>
      <c r="B62" s="5">
        <f>B7</f>
        <v>0</v>
      </c>
      <c r="D62" s="15" t="s">
        <v>29</v>
      </c>
      <c r="E62" s="6">
        <f>(B4*2)+B13</f>
        <v>0</v>
      </c>
      <c r="F62" s="2"/>
      <c r="G62" s="60"/>
    </row>
    <row r="63" spans="1:7">
      <c r="A63" s="24" t="s">
        <v>65</v>
      </c>
      <c r="B63" s="25"/>
      <c r="D63" s="26" t="s">
        <v>81</v>
      </c>
      <c r="E63" s="27"/>
      <c r="F63" s="2"/>
    </row>
    <row r="64" spans="1:7">
      <c r="A64" s="3" t="s">
        <v>16</v>
      </c>
      <c r="B64" s="5">
        <f>B8</f>
        <v>0</v>
      </c>
      <c r="D64" s="3" t="s">
        <v>82</v>
      </c>
      <c r="E64" s="5">
        <f>B14</f>
        <v>0</v>
      </c>
      <c r="F64" s="2"/>
    </row>
    <row r="65" spans="1:6">
      <c r="A65" s="3" t="s">
        <v>17</v>
      </c>
      <c r="B65" s="5">
        <f>B4</f>
        <v>0</v>
      </c>
      <c r="D65" s="3" t="s">
        <v>83</v>
      </c>
      <c r="E65" s="5">
        <f>B14</f>
        <v>0</v>
      </c>
      <c r="F65" s="2"/>
    </row>
    <row r="66" spans="1:6">
      <c r="A66" s="3" t="s">
        <v>18</v>
      </c>
      <c r="B66" s="5">
        <f>B8</f>
        <v>0</v>
      </c>
      <c r="D66" s="3" t="s">
        <v>84</v>
      </c>
      <c r="E66" s="5">
        <f>B14</f>
        <v>0</v>
      </c>
      <c r="F66" s="2"/>
    </row>
    <row r="67" spans="1:6">
      <c r="A67" s="3" t="s">
        <v>19</v>
      </c>
      <c r="B67" s="5">
        <f>B4</f>
        <v>0</v>
      </c>
      <c r="D67" s="3" t="s">
        <v>86</v>
      </c>
      <c r="E67" s="5">
        <f>B14</f>
        <v>0</v>
      </c>
      <c r="F67" s="2"/>
    </row>
    <row r="68" spans="1:6">
      <c r="A68" s="44" t="s">
        <v>171</v>
      </c>
      <c r="B68" s="5">
        <f>B4+B8</f>
        <v>0</v>
      </c>
      <c r="D68" s="3" t="s">
        <v>85</v>
      </c>
      <c r="E68" s="5">
        <f>B14</f>
        <v>0</v>
      </c>
      <c r="F68" s="2"/>
    </row>
    <row r="69" spans="1:6" ht="15.75" thickBot="1">
      <c r="A69" s="15" t="s">
        <v>20</v>
      </c>
      <c r="B69" s="6">
        <f>(B4+B8)</f>
        <v>0</v>
      </c>
      <c r="D69" s="15" t="s">
        <v>87</v>
      </c>
      <c r="E69" s="6">
        <f>B14</f>
        <v>0</v>
      </c>
      <c r="F69" s="2"/>
    </row>
    <row r="70" spans="1:6">
      <c r="A70" s="24" t="s">
        <v>66</v>
      </c>
      <c r="B70" s="25"/>
      <c r="D70" s="24" t="s">
        <v>68</v>
      </c>
      <c r="E70" s="25"/>
      <c r="F70" s="2"/>
    </row>
    <row r="71" spans="1:6">
      <c r="A71" s="3" t="s">
        <v>21</v>
      </c>
      <c r="B71" s="5">
        <f>B9</f>
        <v>0</v>
      </c>
      <c r="D71" s="3" t="s">
        <v>30</v>
      </c>
      <c r="E71" s="5">
        <f>B15</f>
        <v>0</v>
      </c>
      <c r="F71" s="2"/>
    </row>
    <row r="72" spans="1:6">
      <c r="A72" s="3" t="s">
        <v>22</v>
      </c>
      <c r="B72" s="5">
        <f>B9</f>
        <v>0</v>
      </c>
      <c r="D72" s="3" t="s">
        <v>31</v>
      </c>
      <c r="E72" s="5">
        <f>B15</f>
        <v>0</v>
      </c>
      <c r="F72" s="2"/>
    </row>
    <row r="73" spans="1:6">
      <c r="A73" s="44" t="s">
        <v>173</v>
      </c>
      <c r="B73" s="5">
        <f>B9</f>
        <v>0</v>
      </c>
      <c r="D73" s="3" t="s">
        <v>32</v>
      </c>
      <c r="E73" s="5">
        <f>B15</f>
        <v>0</v>
      </c>
      <c r="F73" s="2"/>
    </row>
    <row r="74" spans="1:6" ht="15.75" thickBot="1">
      <c r="A74" s="31" t="s">
        <v>174</v>
      </c>
      <c r="B74" s="6">
        <f>B9</f>
        <v>0</v>
      </c>
      <c r="D74" s="15" t="s">
        <v>33</v>
      </c>
      <c r="E74" s="6">
        <f>B15</f>
        <v>0</v>
      </c>
      <c r="F74" s="2"/>
    </row>
    <row r="75" spans="1:6">
      <c r="A75" s="38" t="s">
        <v>157</v>
      </c>
      <c r="B75" s="25"/>
      <c r="D75" s="38" t="s">
        <v>160</v>
      </c>
      <c r="E75" s="25"/>
      <c r="F75" s="2"/>
    </row>
    <row r="76" spans="1:6">
      <c r="A76" s="44" t="s">
        <v>167</v>
      </c>
      <c r="B76" s="5">
        <f>B10</f>
        <v>0</v>
      </c>
      <c r="D76" s="44" t="s">
        <v>178</v>
      </c>
      <c r="E76" s="5">
        <f>B16</f>
        <v>0</v>
      </c>
      <c r="F76" s="2"/>
    </row>
    <row r="77" spans="1:6">
      <c r="A77" s="44" t="s">
        <v>169</v>
      </c>
      <c r="B77" s="5">
        <f>B10</f>
        <v>0</v>
      </c>
      <c r="D77" s="44" t="s">
        <v>180</v>
      </c>
      <c r="E77" s="5">
        <f>B16</f>
        <v>0</v>
      </c>
      <c r="F77" s="2"/>
    </row>
    <row r="78" spans="1:6">
      <c r="A78" s="44" t="s">
        <v>168</v>
      </c>
      <c r="B78" s="5">
        <f>B10</f>
        <v>0</v>
      </c>
      <c r="D78" s="44" t="s">
        <v>179</v>
      </c>
      <c r="E78" s="5">
        <f>B16</f>
        <v>0</v>
      </c>
      <c r="F78" s="2"/>
    </row>
    <row r="79" spans="1:6" ht="15.75" thickBot="1">
      <c r="A79" s="31" t="s">
        <v>175</v>
      </c>
      <c r="B79" s="6">
        <f>B10</f>
        <v>0</v>
      </c>
      <c r="D79" s="31" t="s">
        <v>181</v>
      </c>
      <c r="E79" s="6">
        <f>B16</f>
        <v>0</v>
      </c>
      <c r="F79" s="2"/>
    </row>
    <row r="80" spans="1:6">
      <c r="A80" s="24" t="s">
        <v>0</v>
      </c>
      <c r="B80" s="25"/>
      <c r="D80" s="38" t="s">
        <v>140</v>
      </c>
      <c r="E80" s="25"/>
      <c r="F80" s="2"/>
    </row>
    <row r="81" spans="1:8">
      <c r="A81" s="3" t="s">
        <v>75</v>
      </c>
      <c r="B81" s="5">
        <f>B11</f>
        <v>0</v>
      </c>
      <c r="D81" s="3" t="s">
        <v>120</v>
      </c>
      <c r="E81" s="5">
        <f>B17</f>
        <v>0</v>
      </c>
    </row>
    <row r="82" spans="1:8">
      <c r="A82" s="3" t="s">
        <v>96</v>
      </c>
      <c r="B82" s="5">
        <f>B11</f>
        <v>0</v>
      </c>
      <c r="D82" s="3" t="s">
        <v>121</v>
      </c>
      <c r="E82" s="5">
        <f>B17</f>
        <v>0</v>
      </c>
      <c r="H82" s="1"/>
    </row>
    <row r="83" spans="1:8">
      <c r="A83" s="3" t="s">
        <v>76</v>
      </c>
      <c r="B83" s="5">
        <f>B11</f>
        <v>0</v>
      </c>
      <c r="D83" s="3" t="s">
        <v>122</v>
      </c>
      <c r="E83" s="5">
        <f>B17</f>
        <v>0</v>
      </c>
    </row>
    <row r="84" spans="1:8" ht="15.75" thickBot="1">
      <c r="A84" s="15" t="s">
        <v>77</v>
      </c>
      <c r="B84" s="6">
        <f>B11</f>
        <v>0</v>
      </c>
      <c r="D84" s="15" t="s">
        <v>123</v>
      </c>
      <c r="E84" s="6">
        <f>B17</f>
        <v>0</v>
      </c>
    </row>
    <row r="85" spans="1:8">
      <c r="D85" s="38" t="s">
        <v>142</v>
      </c>
      <c r="E85" s="25"/>
    </row>
    <row r="86" spans="1:8">
      <c r="D86" s="44" t="s">
        <v>182</v>
      </c>
      <c r="E86" s="5">
        <f>B18</f>
        <v>0</v>
      </c>
    </row>
    <row r="87" spans="1:8">
      <c r="D87" s="44" t="s">
        <v>184</v>
      </c>
      <c r="E87" s="5">
        <f>B18</f>
        <v>0</v>
      </c>
    </row>
    <row r="88" spans="1:8">
      <c r="D88" s="44" t="s">
        <v>183</v>
      </c>
      <c r="E88" s="5">
        <f>B18</f>
        <v>0</v>
      </c>
    </row>
    <row r="89" spans="1:8" ht="15.75" thickBot="1">
      <c r="D89" s="31" t="s">
        <v>185</v>
      </c>
      <c r="E89" s="6">
        <f>B18</f>
        <v>0</v>
      </c>
    </row>
    <row r="99" spans="1:5">
      <c r="A99" s="42" t="s">
        <v>125</v>
      </c>
      <c r="B99" s="42"/>
      <c r="C99" s="42"/>
      <c r="D99" s="42"/>
      <c r="E99" s="42"/>
    </row>
    <row r="100" spans="1:5">
      <c r="A100" s="42"/>
      <c r="B100" s="42"/>
      <c r="C100" s="42"/>
      <c r="D100" s="42"/>
      <c r="E100" s="42"/>
    </row>
    <row r="101" spans="1:5" ht="15.75" thickBot="1"/>
    <row r="102" spans="1:5">
      <c r="A102" s="24" t="s">
        <v>90</v>
      </c>
      <c r="B102" s="25"/>
      <c r="D102" s="52" t="s">
        <v>104</v>
      </c>
      <c r="E102" s="52"/>
    </row>
    <row r="103" spans="1:5">
      <c r="A103" s="14" t="s">
        <v>34</v>
      </c>
      <c r="B103" s="5">
        <f>B4</f>
        <v>0</v>
      </c>
      <c r="D103" s="53" t="s">
        <v>105</v>
      </c>
      <c r="E103" s="20">
        <f>B11</f>
        <v>0</v>
      </c>
    </row>
    <row r="104" spans="1:5">
      <c r="A104" s="14" t="s">
        <v>35</v>
      </c>
      <c r="B104" s="5">
        <f>B4</f>
        <v>0</v>
      </c>
      <c r="D104" s="34" t="s">
        <v>106</v>
      </c>
      <c r="E104" s="20">
        <f>B17</f>
        <v>0</v>
      </c>
    </row>
    <row r="105" spans="1:5">
      <c r="A105" s="14" t="s">
        <v>36</v>
      </c>
      <c r="B105" s="5">
        <f>B8</f>
        <v>0</v>
      </c>
      <c r="D105" s="35" t="s">
        <v>193</v>
      </c>
      <c r="E105" s="20">
        <f>B10</f>
        <v>0</v>
      </c>
    </row>
    <row r="106" spans="1:5">
      <c r="A106" s="14" t="s">
        <v>37</v>
      </c>
      <c r="B106" s="5">
        <f>B9</f>
        <v>0</v>
      </c>
      <c r="D106" s="35" t="s">
        <v>194</v>
      </c>
      <c r="E106" s="20">
        <f>B18</f>
        <v>0</v>
      </c>
    </row>
    <row r="107" spans="1:5" ht="15.75" thickBot="1">
      <c r="A107" s="14" t="s">
        <v>38</v>
      </c>
      <c r="B107" s="5">
        <f>B8</f>
        <v>0</v>
      </c>
    </row>
    <row r="108" spans="1:5" ht="15.75" thickBot="1">
      <c r="A108" s="16" t="s">
        <v>39</v>
      </c>
      <c r="B108" s="6">
        <f>B9</f>
        <v>0</v>
      </c>
      <c r="D108" s="24" t="s">
        <v>113</v>
      </c>
      <c r="E108" s="25"/>
    </row>
    <row r="109" spans="1:5" ht="15.75" thickBot="1">
      <c r="D109" s="17" t="s">
        <v>107</v>
      </c>
      <c r="E109" s="5">
        <f>B11*2</f>
        <v>0</v>
      </c>
    </row>
    <row r="110" spans="1:5">
      <c r="A110" s="24" t="s">
        <v>109</v>
      </c>
      <c r="B110" s="25"/>
      <c r="D110" s="17" t="s">
        <v>108</v>
      </c>
      <c r="E110" s="5">
        <f>B11*2</f>
        <v>0</v>
      </c>
    </row>
    <row r="111" spans="1:5">
      <c r="A111" s="14" t="s">
        <v>110</v>
      </c>
      <c r="B111" s="5">
        <f>B9+B17+B7</f>
        <v>0</v>
      </c>
      <c r="D111" s="17" t="s">
        <v>114</v>
      </c>
      <c r="E111" s="5">
        <f>B17*2</f>
        <v>0</v>
      </c>
    </row>
    <row r="112" spans="1:5" ht="15.75" thickBot="1">
      <c r="A112" s="14" t="s">
        <v>111</v>
      </c>
      <c r="B112" s="5">
        <f>B17+B18</f>
        <v>0</v>
      </c>
      <c r="D112" s="57" t="s">
        <v>206</v>
      </c>
      <c r="E112" s="56">
        <f>B18*2</f>
        <v>0</v>
      </c>
    </row>
    <row r="113" spans="1:8" ht="15.75" thickBot="1">
      <c r="A113" s="55" t="s">
        <v>207</v>
      </c>
      <c r="B113" s="56">
        <f>B7</f>
        <v>0</v>
      </c>
    </row>
    <row r="114" spans="1:8" ht="15.75" thickBot="1">
      <c r="D114" s="38" t="s">
        <v>202</v>
      </c>
      <c r="E114" s="25"/>
    </row>
    <row r="115" spans="1:8">
      <c r="A115" s="24" t="s">
        <v>91</v>
      </c>
      <c r="B115" s="25"/>
      <c r="D115" s="43" t="s">
        <v>203</v>
      </c>
      <c r="E115" s="5">
        <f>B18</f>
        <v>0</v>
      </c>
      <c r="H115" s="9"/>
    </row>
    <row r="116" spans="1:8" ht="15.75" thickBot="1">
      <c r="A116" s="16" t="s">
        <v>70</v>
      </c>
      <c r="B116" s="6">
        <f>B10</f>
        <v>0</v>
      </c>
      <c r="D116" s="43" t="s">
        <v>204</v>
      </c>
      <c r="E116" s="5">
        <f>B7</f>
        <v>0</v>
      </c>
    </row>
    <row r="117" spans="1:8" ht="15.75" thickBot="1">
      <c r="A117" s="54" t="s">
        <v>195</v>
      </c>
      <c r="B117" s="6">
        <f>B10</f>
        <v>0</v>
      </c>
      <c r="D117" s="55" t="s">
        <v>205</v>
      </c>
      <c r="E117" s="56">
        <f>B18</f>
        <v>0</v>
      </c>
    </row>
    <row r="118" spans="1:8" ht="15.75" thickBot="1"/>
    <row r="119" spans="1:8">
      <c r="A119" s="24" t="s">
        <v>92</v>
      </c>
      <c r="B119" s="25"/>
      <c r="D119" s="24" t="s">
        <v>94</v>
      </c>
      <c r="E119" s="25"/>
    </row>
    <row r="120" spans="1:8">
      <c r="A120" s="14" t="s">
        <v>40</v>
      </c>
      <c r="B120" s="5">
        <f>B15+B6</f>
        <v>0</v>
      </c>
      <c r="D120" s="14" t="s">
        <v>43</v>
      </c>
      <c r="E120" s="5">
        <f>B4+B8</f>
        <v>0</v>
      </c>
    </row>
    <row r="121" spans="1:8">
      <c r="A121" s="14" t="s">
        <v>41</v>
      </c>
      <c r="B121" s="5">
        <f>B15+B6</f>
        <v>0</v>
      </c>
      <c r="D121" s="14" t="s">
        <v>44</v>
      </c>
      <c r="E121" s="5">
        <f>B13+B15</f>
        <v>0</v>
      </c>
    </row>
    <row r="122" spans="1:8">
      <c r="A122" s="14" t="s">
        <v>78</v>
      </c>
      <c r="B122" s="5">
        <f>B11+B17+B6</f>
        <v>0</v>
      </c>
      <c r="D122" s="14" t="s">
        <v>45</v>
      </c>
      <c r="E122" s="5">
        <f>B15</f>
        <v>0</v>
      </c>
    </row>
    <row r="123" spans="1:8" ht="15.75" thickBot="1">
      <c r="A123" s="16" t="s">
        <v>97</v>
      </c>
      <c r="B123" s="6">
        <f>B11+B16+B17</f>
        <v>0</v>
      </c>
      <c r="D123" s="14" t="s">
        <v>46</v>
      </c>
      <c r="E123" s="5">
        <f>B8+B15</f>
        <v>0</v>
      </c>
    </row>
    <row r="124" spans="1:8" ht="15.75" thickBot="1">
      <c r="D124" s="14" t="s">
        <v>47</v>
      </c>
      <c r="E124" s="5">
        <f>B4+B13</f>
        <v>0</v>
      </c>
    </row>
    <row r="125" spans="1:8">
      <c r="A125" s="24" t="s">
        <v>93</v>
      </c>
      <c r="B125" s="25"/>
      <c r="D125" s="14" t="s">
        <v>79</v>
      </c>
      <c r="E125" s="5">
        <f>B6</f>
        <v>0</v>
      </c>
    </row>
    <row r="126" spans="1:8">
      <c r="A126" s="14" t="s">
        <v>42</v>
      </c>
      <c r="B126" s="5">
        <f>B4+B7+B8+(B9*2)</f>
        <v>0</v>
      </c>
      <c r="D126" s="14" t="s">
        <v>80</v>
      </c>
      <c r="E126" s="5">
        <f>B6</f>
        <v>0</v>
      </c>
    </row>
    <row r="127" spans="1:8" ht="15.75" thickBot="1">
      <c r="A127" s="54" t="s">
        <v>208</v>
      </c>
      <c r="B127" s="56">
        <f>B7+B16</f>
        <v>0</v>
      </c>
      <c r="D127" s="14" t="s">
        <v>88</v>
      </c>
      <c r="E127" s="5">
        <f>B14</f>
        <v>0</v>
      </c>
    </row>
    <row r="128" spans="1:8" ht="15.75" thickBot="1">
      <c r="D128" s="14" t="s">
        <v>89</v>
      </c>
      <c r="E128" s="5">
        <f>B11+B14</f>
        <v>0</v>
      </c>
    </row>
    <row r="129" spans="1:12">
      <c r="A129" s="24" t="s">
        <v>115</v>
      </c>
      <c r="B129" s="25"/>
      <c r="D129" s="14" t="s">
        <v>98</v>
      </c>
      <c r="E129" s="5">
        <f>B11</f>
        <v>0</v>
      </c>
    </row>
    <row r="130" spans="1:12">
      <c r="A130" s="14" t="s">
        <v>116</v>
      </c>
      <c r="B130" s="5">
        <f>B16+B17</f>
        <v>0</v>
      </c>
      <c r="D130" s="14" t="s">
        <v>99</v>
      </c>
      <c r="E130" s="5">
        <f>B11+B17</f>
        <v>0</v>
      </c>
    </row>
    <row r="131" spans="1:12">
      <c r="A131" s="3" t="s">
        <v>117</v>
      </c>
      <c r="B131" s="5">
        <f>B17</f>
        <v>0</v>
      </c>
      <c r="D131" s="14" t="s">
        <v>118</v>
      </c>
      <c r="E131" s="5">
        <f>B17</f>
        <v>0</v>
      </c>
    </row>
    <row r="132" spans="1:12" ht="15.75" thickBot="1">
      <c r="A132" s="55" t="s">
        <v>210</v>
      </c>
      <c r="B132" s="56">
        <f>B16</f>
        <v>0</v>
      </c>
      <c r="D132" s="16" t="s">
        <v>209</v>
      </c>
      <c r="E132" s="56">
        <f>B16</f>
        <v>0</v>
      </c>
    </row>
    <row r="133" spans="1:12" ht="15.75" thickBot="1">
      <c r="E133" s="4"/>
    </row>
    <row r="134" spans="1:12">
      <c r="A134" s="24" t="s">
        <v>100</v>
      </c>
      <c r="B134" s="25"/>
    </row>
    <row r="135" spans="1:12">
      <c r="A135" s="14" t="s">
        <v>101</v>
      </c>
      <c r="B135" s="5">
        <f>B15</f>
        <v>0</v>
      </c>
    </row>
    <row r="136" spans="1:12">
      <c r="A136" s="14" t="s">
        <v>76</v>
      </c>
      <c r="B136" s="5">
        <f>B11</f>
        <v>0</v>
      </c>
    </row>
    <row r="137" spans="1:12">
      <c r="A137" s="14" t="s">
        <v>102</v>
      </c>
      <c r="B137" s="5">
        <f>B11</f>
        <v>0</v>
      </c>
    </row>
    <row r="138" spans="1:12">
      <c r="A138" s="14" t="s">
        <v>103</v>
      </c>
      <c r="B138" s="5">
        <f>B11+B18</f>
        <v>0</v>
      </c>
    </row>
    <row r="139" spans="1:12">
      <c r="A139" s="14" t="s">
        <v>112</v>
      </c>
      <c r="B139" s="5">
        <f>B17</f>
        <v>0</v>
      </c>
    </row>
    <row r="140" spans="1:12">
      <c r="A140" s="14" t="s">
        <v>119</v>
      </c>
      <c r="B140" s="5">
        <f>B17</f>
        <v>0</v>
      </c>
    </row>
    <row r="141" spans="1:12">
      <c r="A141" s="43" t="s">
        <v>196</v>
      </c>
      <c r="B141" s="5">
        <f>B18</f>
        <v>0</v>
      </c>
    </row>
    <row r="142" spans="1:12">
      <c r="A142" s="43" t="s">
        <v>197</v>
      </c>
      <c r="B142" s="58">
        <f>B10</f>
        <v>0</v>
      </c>
      <c r="K142" s="2"/>
      <c r="L142" s="4"/>
    </row>
    <row r="143" spans="1:12">
      <c r="A143" s="43" t="s">
        <v>30</v>
      </c>
      <c r="B143" s="58">
        <f>B18</f>
        <v>0</v>
      </c>
    </row>
    <row r="144" spans="1:12">
      <c r="A144" s="43" t="s">
        <v>198</v>
      </c>
      <c r="B144" s="58">
        <f>B18</f>
        <v>0</v>
      </c>
      <c r="H144" s="2"/>
      <c r="I144" s="4"/>
    </row>
    <row r="145" spans="1:12">
      <c r="A145" s="43" t="s">
        <v>199</v>
      </c>
      <c r="B145" s="58">
        <f>B18</f>
        <v>0</v>
      </c>
    </row>
    <row r="146" spans="1:12">
      <c r="A146" s="43" t="s">
        <v>200</v>
      </c>
      <c r="B146" s="58">
        <f>B10</f>
        <v>0</v>
      </c>
    </row>
    <row r="147" spans="1:12" ht="15.75" thickBot="1">
      <c r="A147" s="54" t="s">
        <v>201</v>
      </c>
      <c r="B147" s="56">
        <f>B10+B18</f>
        <v>0</v>
      </c>
    </row>
    <row r="148" spans="1:12" ht="16.5" customHeight="1"/>
    <row r="149" spans="1:12">
      <c r="A149" s="42" t="s">
        <v>192</v>
      </c>
      <c r="B149" s="42"/>
      <c r="C149" s="42"/>
      <c r="D149" s="42"/>
      <c r="E149" s="42"/>
    </row>
    <row r="150" spans="1:12">
      <c r="A150" s="42"/>
      <c r="B150" s="42"/>
      <c r="C150" s="42"/>
      <c r="D150" s="42"/>
      <c r="E150" s="42"/>
    </row>
    <row r="151" spans="1:12" ht="15.75" thickBot="1">
      <c r="G151" s="67"/>
      <c r="H151" s="67"/>
    </row>
    <row r="152" spans="1:12" ht="15.75">
      <c r="A152" s="61" t="s">
        <v>127</v>
      </c>
      <c r="B152" s="62"/>
      <c r="D152" s="61" t="s">
        <v>128</v>
      </c>
      <c r="E152" s="62"/>
      <c r="G152" s="67"/>
      <c r="H152" s="67"/>
      <c r="L152" s="4"/>
    </row>
    <row r="153" spans="1:12">
      <c r="A153" s="44" t="s">
        <v>211</v>
      </c>
      <c r="B153" s="5">
        <f>B4*6</f>
        <v>0</v>
      </c>
      <c r="D153" s="3" t="s">
        <v>50</v>
      </c>
      <c r="E153" s="5">
        <f>(B4*3)+(E4*3)</f>
        <v>0</v>
      </c>
      <c r="G153" s="67"/>
      <c r="H153" s="67"/>
    </row>
    <row r="154" spans="1:12">
      <c r="A154" s="43" t="s">
        <v>212</v>
      </c>
      <c r="B154" s="5">
        <f>B4</f>
        <v>0</v>
      </c>
      <c r="D154" s="3" t="s">
        <v>51</v>
      </c>
      <c r="E154" s="5">
        <f>(B4*3)+(E4*3)</f>
        <v>0</v>
      </c>
      <c r="G154" s="67"/>
      <c r="H154" s="67"/>
    </row>
    <row r="155" spans="1:12">
      <c r="A155" s="44" t="s">
        <v>223</v>
      </c>
      <c r="B155" s="5">
        <f>(B4*8)+(B18*4)</f>
        <v>0</v>
      </c>
      <c r="D155" s="3" t="s">
        <v>48</v>
      </c>
      <c r="E155" s="5">
        <f>(B4*3)+B6+B7+B8+B9+B10+B13+B14+B15+B16</f>
        <v>0</v>
      </c>
      <c r="G155" s="67"/>
      <c r="H155" s="67"/>
    </row>
    <row r="156" spans="1:12">
      <c r="A156" s="44" t="s">
        <v>213</v>
      </c>
      <c r="B156" s="5">
        <f>B4*4</f>
        <v>0</v>
      </c>
      <c r="D156" s="44" t="s">
        <v>233</v>
      </c>
      <c r="E156" s="5">
        <f>(B4*6)+(B6*2)+(B7*2)+(B8*2)+(B9*2)+(B10*2)+(B13*2)+(B14*2)+(B15*2)+(B16*2)</f>
        <v>0</v>
      </c>
      <c r="G156" s="67"/>
      <c r="H156" s="67"/>
    </row>
    <row r="157" spans="1:12">
      <c r="A157" s="44" t="s">
        <v>214</v>
      </c>
      <c r="B157" s="5">
        <f>B11</f>
        <v>0</v>
      </c>
      <c r="D157" s="3" t="s">
        <v>49</v>
      </c>
      <c r="E157" s="5">
        <f>B11+B17+B18</f>
        <v>0</v>
      </c>
      <c r="G157" s="67"/>
      <c r="H157" s="67"/>
    </row>
    <row r="158" spans="1:12">
      <c r="A158" s="44" t="s">
        <v>215</v>
      </c>
      <c r="B158" s="5">
        <f>B11*2</f>
        <v>0</v>
      </c>
      <c r="D158" s="44" t="s">
        <v>245</v>
      </c>
      <c r="E158" s="5">
        <f>(B11*2)+(B17*2)+(B18*2)</f>
        <v>0</v>
      </c>
      <c r="G158" s="60"/>
      <c r="H158" s="67"/>
    </row>
    <row r="159" spans="1:12">
      <c r="A159" s="44" t="s">
        <v>216</v>
      </c>
      <c r="B159" s="5">
        <f>B11*3</f>
        <v>0</v>
      </c>
      <c r="D159" s="44" t="s">
        <v>218</v>
      </c>
      <c r="E159" s="5">
        <f>B4</f>
        <v>0</v>
      </c>
      <c r="G159" s="60"/>
      <c r="H159" s="67"/>
    </row>
    <row r="160" spans="1:12">
      <c r="A160" s="44" t="s">
        <v>217</v>
      </c>
      <c r="B160" s="5">
        <f>B17</f>
        <v>0</v>
      </c>
      <c r="D160" s="65" t="s">
        <v>234</v>
      </c>
      <c r="E160" s="5">
        <f>B4</f>
        <v>0</v>
      </c>
      <c r="G160" s="60"/>
      <c r="H160" s="67"/>
    </row>
    <row r="161" spans="1:8" ht="15.75" thickBot="1">
      <c r="A161" s="54" t="s">
        <v>250</v>
      </c>
      <c r="B161" s="56">
        <f>B18*3</f>
        <v>0</v>
      </c>
      <c r="D161" s="66" t="s">
        <v>235</v>
      </c>
      <c r="E161" s="58">
        <f>B4</f>
        <v>0</v>
      </c>
      <c r="G161" s="60"/>
      <c r="H161" s="67"/>
    </row>
    <row r="162" spans="1:8" ht="15.75" thickBot="1">
      <c r="D162" s="66" t="s">
        <v>236</v>
      </c>
      <c r="E162" s="58">
        <f>B4</f>
        <v>0</v>
      </c>
      <c r="G162" s="60"/>
      <c r="H162" s="67"/>
    </row>
    <row r="163" spans="1:8" ht="15.75">
      <c r="A163" s="61" t="s">
        <v>126</v>
      </c>
      <c r="B163" s="62"/>
      <c r="D163" s="66" t="s">
        <v>237</v>
      </c>
      <c r="E163" s="58">
        <f>B4</f>
        <v>0</v>
      </c>
      <c r="G163" s="60"/>
      <c r="H163" s="67"/>
    </row>
    <row r="164" spans="1:8">
      <c r="A164" s="44" t="s">
        <v>231</v>
      </c>
      <c r="B164" s="5">
        <f>(B4*4)+B6+B11+B13+B14+B15+B17</f>
        <v>0</v>
      </c>
      <c r="D164" s="66" t="s">
        <v>238</v>
      </c>
      <c r="E164" s="58">
        <f>B4</f>
        <v>0</v>
      </c>
    </row>
    <row r="165" spans="1:8">
      <c r="A165" s="44" t="s">
        <v>230</v>
      </c>
      <c r="B165" s="5">
        <f>(B4*3)+B6+B7+B8+B9+(B10*6)+B11+B13+B14+B15+B16+B17+B18</f>
        <v>0</v>
      </c>
      <c r="D165" s="66" t="s">
        <v>240</v>
      </c>
      <c r="E165" s="58">
        <f>B4</f>
        <v>0</v>
      </c>
    </row>
    <row r="166" spans="1:8">
      <c r="A166" s="44" t="s">
        <v>229</v>
      </c>
      <c r="B166" s="5">
        <f>(B4*2)+(B6*2)+(B7*5)+(B8*2)+(B9*3)+B10+(B11*5)+(B15*2)+(B17*4)+(B18*5)</f>
        <v>0</v>
      </c>
      <c r="D166" s="66" t="s">
        <v>241</v>
      </c>
      <c r="E166" s="58">
        <f>B4</f>
        <v>0</v>
      </c>
    </row>
    <row r="167" spans="1:8">
      <c r="A167" s="44" t="s">
        <v>228</v>
      </c>
      <c r="B167" s="5">
        <f>(B4*3)+(B6*3)+B7+B8+B9+(B10*2)+(B11*2)+B13+B14+B15+(B16*2)+(B17*2)+(B18*3)</f>
        <v>0</v>
      </c>
      <c r="D167" s="66" t="s">
        <v>242</v>
      </c>
      <c r="E167" s="58">
        <f>B4</f>
        <v>0</v>
      </c>
    </row>
    <row r="168" spans="1:8">
      <c r="A168" s="44" t="s">
        <v>227</v>
      </c>
      <c r="B168" s="5">
        <f>(B4*3)+B6+B7+B8+B9+B10+B11+B13+B14+B15+B16+B17+B18</f>
        <v>0</v>
      </c>
      <c r="D168" s="66" t="s">
        <v>239</v>
      </c>
      <c r="E168" s="58">
        <f>B4</f>
        <v>0</v>
      </c>
    </row>
    <row r="169" spans="1:8">
      <c r="A169" s="44" t="s">
        <v>226</v>
      </c>
      <c r="B169" s="5">
        <f>B7+B9+B10+B11+(B17*2)+(B18*4)</f>
        <v>0</v>
      </c>
      <c r="D169" s="66" t="s">
        <v>243</v>
      </c>
      <c r="E169" s="58">
        <f>B4</f>
        <v>0</v>
      </c>
    </row>
    <row r="170" spans="1:8">
      <c r="A170" s="43" t="s">
        <v>224</v>
      </c>
      <c r="B170" s="58">
        <f>(B4*6)+B6+B7+(B8*2)+B9+B10+(B15*2)+B16+B18</f>
        <v>0</v>
      </c>
      <c r="D170" s="66" t="s">
        <v>244</v>
      </c>
      <c r="E170" s="58">
        <f>B4</f>
        <v>0</v>
      </c>
    </row>
    <row r="171" spans="1:8">
      <c r="A171" s="64" t="s">
        <v>225</v>
      </c>
      <c r="B171" s="58">
        <f>(B4*6)+B6+B7+(B8*2)+B9+B10+(B15*2)+B16+B18</f>
        <v>0</v>
      </c>
      <c r="D171" s="3" t="s">
        <v>15</v>
      </c>
      <c r="E171" s="5">
        <f>B4</f>
        <v>0</v>
      </c>
    </row>
    <row r="172" spans="1:8" ht="15.75" thickBot="1">
      <c r="A172" s="54" t="s">
        <v>232</v>
      </c>
      <c r="B172" s="56">
        <f>(B4*27)+(B6*6)+(B7*3)+(B8*6)+(B9*6)+(B10*3)+(B11*3)+(B13*12)+(B14*12)+(B15*6)+(B16*3)+(B17*6)</f>
        <v>0</v>
      </c>
      <c r="D172" s="31" t="s">
        <v>222</v>
      </c>
      <c r="E172" s="63">
        <f>E5*6</f>
        <v>0</v>
      </c>
    </row>
    <row r="173" spans="1:8" ht="15.75" thickBot="1"/>
    <row r="174" spans="1:8" ht="15.75">
      <c r="A174" s="61" t="s">
        <v>248</v>
      </c>
      <c r="B174" s="62"/>
      <c r="D174" s="61" t="s">
        <v>253</v>
      </c>
      <c r="E174" s="62"/>
    </row>
    <row r="175" spans="1:8" ht="15.75">
      <c r="A175" s="44" t="s">
        <v>246</v>
      </c>
      <c r="B175" s="5">
        <f>B16</f>
        <v>0</v>
      </c>
      <c r="D175" s="39" t="s">
        <v>150</v>
      </c>
      <c r="E175" s="74">
        <f>B4*39.95</f>
        <v>0</v>
      </c>
      <c r="G175" s="72"/>
      <c r="H175" s="72"/>
    </row>
    <row r="176" spans="1:8">
      <c r="A176" s="44" t="s">
        <v>247</v>
      </c>
      <c r="B176" s="5">
        <f>B16+B17</f>
        <v>0</v>
      </c>
      <c r="D176" s="7" t="s">
        <v>60</v>
      </c>
      <c r="E176" s="75">
        <f>B6*14.95</f>
        <v>0</v>
      </c>
      <c r="G176" s="73"/>
      <c r="H176" s="73"/>
    </row>
    <row r="177" spans="1:8" ht="15.75">
      <c r="A177" s="44" t="s">
        <v>249</v>
      </c>
      <c r="B177" s="5">
        <f>B17</f>
        <v>0</v>
      </c>
      <c r="D177" s="10" t="s">
        <v>145</v>
      </c>
      <c r="E177" s="75">
        <f>B7*14.95</f>
        <v>0</v>
      </c>
      <c r="G177" s="72"/>
      <c r="H177" s="72"/>
    </row>
    <row r="178" spans="1:8">
      <c r="D178" s="10" t="s">
        <v>58</v>
      </c>
      <c r="E178" s="75">
        <f>B8*14.95</f>
        <v>0</v>
      </c>
      <c r="G178" s="73"/>
      <c r="H178" s="73"/>
    </row>
    <row r="179" spans="1:8">
      <c r="D179" s="10" t="s">
        <v>59</v>
      </c>
      <c r="E179" s="75">
        <f>B9*14.95</f>
        <v>0</v>
      </c>
      <c r="G179" s="73"/>
      <c r="H179" s="73"/>
    </row>
    <row r="180" spans="1:8">
      <c r="D180" s="10" t="s">
        <v>141</v>
      </c>
      <c r="E180" s="75">
        <f>B10*14.95</f>
        <v>0</v>
      </c>
      <c r="G180" s="73"/>
      <c r="H180" s="73"/>
    </row>
    <row r="181" spans="1:8">
      <c r="D181" s="7" t="s">
        <v>61</v>
      </c>
      <c r="E181" s="75">
        <f>B11*29.95</f>
        <v>0</v>
      </c>
      <c r="G181" s="73"/>
      <c r="H181" s="73"/>
    </row>
    <row r="182" spans="1:8">
      <c r="D182" s="10" t="s">
        <v>62</v>
      </c>
      <c r="E182" s="75">
        <f>B13*14.95</f>
        <v>0</v>
      </c>
      <c r="G182" s="73"/>
      <c r="H182" s="73"/>
    </row>
    <row r="183" spans="1:8">
      <c r="D183" s="10" t="s">
        <v>63</v>
      </c>
      <c r="E183" s="76">
        <f>B14*14.95</f>
        <v>0</v>
      </c>
      <c r="G183" s="73"/>
      <c r="H183" s="73"/>
    </row>
    <row r="184" spans="1:8" ht="15.75">
      <c r="D184" s="10" t="s">
        <v>64</v>
      </c>
      <c r="E184" s="75">
        <f>B15*14.95</f>
        <v>0</v>
      </c>
      <c r="G184" s="72"/>
      <c r="H184" s="72"/>
    </row>
    <row r="185" spans="1:8">
      <c r="D185" s="10" t="s">
        <v>143</v>
      </c>
      <c r="E185" s="75">
        <f>B16*14.95</f>
        <v>0</v>
      </c>
      <c r="G185" s="73"/>
      <c r="H185" s="73"/>
    </row>
    <row r="186" spans="1:8">
      <c r="D186" s="11" t="s">
        <v>139</v>
      </c>
      <c r="E186" s="75">
        <f>B17*29.95</f>
        <v>0</v>
      </c>
    </row>
    <row r="187" spans="1:8">
      <c r="D187" s="10" t="s">
        <v>144</v>
      </c>
      <c r="E187" s="75">
        <f>B18*29.95</f>
        <v>0</v>
      </c>
    </row>
    <row r="188" spans="1:8">
      <c r="D188" s="39" t="s">
        <v>220</v>
      </c>
      <c r="E188" s="74">
        <f>E4*7.95</f>
        <v>0</v>
      </c>
    </row>
    <row r="189" spans="1:8" ht="15.75" thickBot="1">
      <c r="D189" s="77" t="s">
        <v>221</v>
      </c>
      <c r="E189" s="78">
        <f>E5*39.95</f>
        <v>0</v>
      </c>
    </row>
    <row r="190" spans="1:8" ht="15.75" thickBot="1">
      <c r="D190" s="79" t="s">
        <v>252</v>
      </c>
      <c r="E190" s="80">
        <f>SUM(E175:E189)</f>
        <v>0</v>
      </c>
    </row>
    <row r="196" spans="6:9">
      <c r="F196" s="1"/>
      <c r="I196" s="1"/>
    </row>
  </sheetData>
  <mergeCells count="58">
    <mergeCell ref="G175:H175"/>
    <mergeCell ref="G177:H177"/>
    <mergeCell ref="G184:H184"/>
    <mergeCell ref="A149:E150"/>
    <mergeCell ref="D114:E114"/>
    <mergeCell ref="D3:E3"/>
    <mergeCell ref="A174:B174"/>
    <mergeCell ref="D1:E1"/>
    <mergeCell ref="A1:C1"/>
    <mergeCell ref="D174:E174"/>
    <mergeCell ref="D152:E152"/>
    <mergeCell ref="A163:B163"/>
    <mergeCell ref="A32:B32"/>
    <mergeCell ref="A26:B26"/>
    <mergeCell ref="D37:E37"/>
    <mergeCell ref="D30:E30"/>
    <mergeCell ref="D43:E43"/>
    <mergeCell ref="A75:B75"/>
    <mergeCell ref="D34:E34"/>
    <mergeCell ref="D85:E85"/>
    <mergeCell ref="A129:B129"/>
    <mergeCell ref="A152:B152"/>
    <mergeCell ref="D40:E40"/>
    <mergeCell ref="A99:E100"/>
    <mergeCell ref="D102:E102"/>
    <mergeCell ref="A49:E50"/>
    <mergeCell ref="D75:E75"/>
    <mergeCell ref="D22:E22"/>
    <mergeCell ref="D23:E23"/>
    <mergeCell ref="D108:E108"/>
    <mergeCell ref="D70:E70"/>
    <mergeCell ref="D80:E80"/>
    <mergeCell ref="D52:E52"/>
    <mergeCell ref="D53:E53"/>
    <mergeCell ref="A29:B29"/>
    <mergeCell ref="A23:B23"/>
    <mergeCell ref="A35:B35"/>
    <mergeCell ref="A134:B134"/>
    <mergeCell ref="D63:E63"/>
    <mergeCell ref="A80:B80"/>
    <mergeCell ref="A125:B125"/>
    <mergeCell ref="D119:E119"/>
    <mergeCell ref="A22:B22"/>
    <mergeCell ref="A38:B38"/>
    <mergeCell ref="A70:B70"/>
    <mergeCell ref="A115:B115"/>
    <mergeCell ref="D7:E7"/>
    <mergeCell ref="A110:B110"/>
    <mergeCell ref="A53:B53"/>
    <mergeCell ref="A119:B119"/>
    <mergeCell ref="A58:B58"/>
    <mergeCell ref="A5:B5"/>
    <mergeCell ref="A12:B12"/>
    <mergeCell ref="A3:B3"/>
    <mergeCell ref="A52:B52"/>
    <mergeCell ref="A63:B63"/>
    <mergeCell ref="A102:B102"/>
    <mergeCell ref="A21:E2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Martin</cp:lastModifiedBy>
  <cp:lastPrinted>2013-12-01T14:50:20Z</cp:lastPrinted>
  <dcterms:created xsi:type="dcterms:W3CDTF">2013-05-06T22:50:41Z</dcterms:created>
  <dcterms:modified xsi:type="dcterms:W3CDTF">2013-12-01T15:28:41Z</dcterms:modified>
</cp:coreProperties>
</file>